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1545" windowWidth="16035" windowHeight="12570" activeTab="0"/>
  </bookViews>
  <sheets>
    <sheet name="ECTS kalkulator" sheetId="1" r:id="rId1"/>
  </sheets>
  <definedNames>
    <definedName name="_xlnm.Print_Area" localSheetId="0">'ECTS kalkulator'!$A$4:$H$37</definedName>
  </definedNames>
  <calcPr fullCalcOnLoad="1"/>
</workbook>
</file>

<file path=xl/comments1.xml><?xml version="1.0" encoding="utf-8"?>
<comments xmlns="http://schemas.openxmlformats.org/spreadsheetml/2006/main">
  <authors>
    <author>Željko Penava</author>
  </authors>
  <commentList>
    <comment ref="D18" authorId="0">
      <text>
        <r>
          <rPr>
            <sz val="8"/>
            <rFont val="Tahoma"/>
            <family val="0"/>
          </rPr>
          <t>100 stranica / 30 sati</t>
        </r>
      </text>
    </comment>
    <comment ref="D21" authorId="0">
      <text>
        <r>
          <rPr>
            <sz val="8"/>
            <rFont val="Tahoma"/>
            <family val="0"/>
          </rPr>
          <t>Indikativno vrijeme odgovara produkciji od 100 riječi po satu.</t>
        </r>
      </text>
    </comment>
    <comment ref="D20" authorId="0">
      <text>
        <r>
          <rPr>
            <sz val="8"/>
            <rFont val="Tahoma"/>
            <family val="0"/>
          </rPr>
          <t>Indikativno vrijeme odgovara produkciji od 100 riječi po satu. Svaka stranica ima oko 250 riječi (prosječni).</t>
        </r>
      </text>
    </comment>
    <comment ref="D17" authorId="0">
      <text>
        <r>
          <rPr>
            <sz val="8"/>
            <rFont val="Tahoma"/>
            <family val="0"/>
          </rPr>
          <t>100 stranica / 20 sati</t>
        </r>
      </text>
    </comment>
    <comment ref="D16" authorId="0">
      <text>
        <r>
          <rPr>
            <sz val="8"/>
            <rFont val="Tahoma"/>
            <family val="0"/>
          </rPr>
          <t>100 stranica / 10 sati</t>
        </r>
      </text>
    </comment>
    <comment ref="D15" authorId="0">
      <text>
        <r>
          <rPr>
            <sz val="8"/>
            <rFont val="Tahoma"/>
            <family val="0"/>
          </rPr>
          <t>100 stranica / 7 sati</t>
        </r>
      </text>
    </comment>
    <comment ref="D8" authorId="0">
      <text>
        <r>
          <rPr>
            <sz val="8"/>
            <rFont val="Tahoma"/>
            <family val="0"/>
          </rPr>
          <t>Koeficijent (0-2)</t>
        </r>
      </text>
    </comment>
    <comment ref="D10" authorId="0">
      <text>
        <r>
          <rPr>
            <sz val="8"/>
            <rFont val="Tahoma"/>
            <family val="0"/>
          </rPr>
          <t>Koeficijent (0-2)</t>
        </r>
      </text>
    </comment>
    <comment ref="D12" authorId="0">
      <text>
        <r>
          <rPr>
            <sz val="8"/>
            <rFont val="Tahoma"/>
            <family val="0"/>
          </rPr>
          <t>Koeficijent (0-2)</t>
        </r>
      </text>
    </comment>
    <comment ref="A38" authorId="0">
      <text>
        <r>
          <rPr>
            <sz val="8"/>
            <rFont val="Tahoma"/>
            <family val="0"/>
          </rPr>
          <t>Tekstilno-tehnološki fakultet Sveučilišta u Zagrebu,  Željko Penava, zeljko.penava@ttf.hr</t>
        </r>
      </text>
    </comment>
    <comment ref="A2" authorId="0">
      <text>
        <r>
          <rPr>
            <sz val="8"/>
            <rFont val="Tahoma"/>
            <family val="0"/>
          </rPr>
          <t>Ovo je jedan primjer od daljnje informacije i upute sadržane u ovom dokumentu.</t>
        </r>
      </text>
    </comment>
  </commentList>
</comments>
</file>

<file path=xl/sharedStrings.xml><?xml version="1.0" encoding="utf-8"?>
<sst xmlns="http://schemas.openxmlformats.org/spreadsheetml/2006/main" count="94" uniqueCount="61">
  <si>
    <t>X</t>
  </si>
  <si>
    <t>Naziv kolegija:</t>
  </si>
  <si>
    <t>Predavač(i)</t>
  </si>
  <si>
    <t>Kontaktna nastava 1</t>
  </si>
  <si>
    <t>PREDAVANJA</t>
  </si>
  <si>
    <t>Kontaktna nastava</t>
  </si>
  <si>
    <t>Nekontaktna nastava</t>
  </si>
  <si>
    <t>Ukupno</t>
  </si>
  <si>
    <t>ECTS bodovi</t>
  </si>
  <si>
    <t>ECTS bod(ovi)</t>
  </si>
  <si>
    <t>bod(ovi)</t>
  </si>
  <si>
    <t>Vodič</t>
  </si>
  <si>
    <t>Broj stranica</t>
  </si>
  <si>
    <t>Vlastita procjena</t>
  </si>
  <si>
    <t>VJEŽBE</t>
  </si>
  <si>
    <t>SEMINARI</t>
  </si>
  <si>
    <t>Opseg u stranicama</t>
  </si>
  <si>
    <t>Opseg u riječima</t>
  </si>
  <si>
    <t>ECTS bodovi (/bodovi)</t>
  </si>
  <si>
    <t>Samostalno učenje po satu kontaktnog učenja (obično 0-2 sati)</t>
  </si>
  <si>
    <t>Opseg</t>
  </si>
  <si>
    <t>Komentar</t>
  </si>
  <si>
    <t>Ukupno opterećenje studenta</t>
  </si>
  <si>
    <t>Bilješke</t>
  </si>
  <si>
    <t>Samostalno učenje koristeći fakultetske ili laboratorijske sadržaje</t>
  </si>
  <si>
    <t>Pripreme za prezentaciju</t>
  </si>
  <si>
    <t>Literatura</t>
  </si>
  <si>
    <t>Izračun. Vrij.</t>
  </si>
  <si>
    <t>Ostalo</t>
  </si>
  <si>
    <t>Mjera</t>
  </si>
  <si>
    <t>Teži tekst: čitanje samo jedanput</t>
  </si>
  <si>
    <t>Druge metode samostalnog učenja</t>
  </si>
  <si>
    <t>Copyright Željko Penava</t>
  </si>
  <si>
    <t>stranica</t>
  </si>
  <si>
    <t>Kontaktna nastava 2</t>
  </si>
  <si>
    <t>Kontaktna nastava 3</t>
  </si>
  <si>
    <t>sati</t>
  </si>
  <si>
    <t>Studij sati</t>
  </si>
  <si>
    <t>Riješavanje matematičkog problema</t>
  </si>
  <si>
    <t>E-učenje</t>
  </si>
  <si>
    <t>Pisanje računalnih programa</t>
  </si>
  <si>
    <t>Savladavanje računalnih programa</t>
  </si>
  <si>
    <t>Grupni rad</t>
  </si>
  <si>
    <t>Pripreme za polaganje ispita (učenje, vođenje bilješki, i sve ostalo)</t>
  </si>
  <si>
    <t>Jednostavni tekst: čitanje samo jedanput</t>
  </si>
  <si>
    <t>Teži tekst</t>
  </si>
  <si>
    <t>Pismeni zadatak (rad, izvješće, dnevnik učenja ili sažetak)</t>
  </si>
  <si>
    <t>Ovaj kalkulator je nastao iz puke želje da se nešto nauči raditi u Excelu, a ujedno da bude nešto korisno na dobrobit cijele akademske zajednice u Republici Hrvatskoj, a i šire.</t>
  </si>
  <si>
    <t>Pripremio: Željko Penava. Ovaj dokument ne smije se koristiti u komercijalne svrhe. Svaka Vaša sugestija će mi dobro doći.</t>
  </si>
  <si>
    <t>Za daljnje informacije i upute, molimo pomaknite pokazivač blizu trokuta u gornjem desnom kutu odgovarajućeg stanica. Kao primjer pogledajte gornji desni kut ove ćelije.</t>
  </si>
  <si>
    <t>100 str. / 7 sati</t>
  </si>
  <si>
    <t>100 str. / 10 sati</t>
  </si>
  <si>
    <t>100 str. / 20 sati</t>
  </si>
  <si>
    <t>100 str. / 30 sati</t>
  </si>
  <si>
    <t>Jednostavan tekst: vođenje bilješki za vrijeme čitanja, recenzija, itd.</t>
  </si>
  <si>
    <t>riječi</t>
  </si>
  <si>
    <t>Tjedni (bodovi)</t>
  </si>
  <si>
    <t>Možete urediti podatke samo u svijetlo-žutim ćelijama. Žute ćelije su računske ćelije. Kod printanja ovog dokumenta neće se isprintati zaglavlje i podnožje. U ovom dokumentu se koriste vrijednosti koje su unaprijed definirane (stranice, sati itd.).</t>
  </si>
  <si>
    <t>ECTS kalkulator v1.1</t>
  </si>
  <si>
    <t>KTPP</t>
  </si>
  <si>
    <t>Željko Penava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</si>
</sst>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sz val="1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gray0625"/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ck">
        <color indexed="23"/>
      </bottom>
    </border>
    <border>
      <left style="thick"/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thick">
        <color indexed="23"/>
      </bottom>
    </border>
    <border>
      <left>
        <color indexed="63"/>
      </left>
      <right style="thin"/>
      <top style="thin"/>
      <bottom style="thick">
        <color indexed="2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n"/>
      <right style="thin"/>
      <top style="thin"/>
      <bottom style="thick">
        <color indexed="2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>
        <color indexed="23"/>
      </top>
      <bottom style="thin"/>
    </border>
    <border>
      <left>
        <color indexed="63"/>
      </left>
      <right style="thin"/>
      <top style="thick">
        <color indexed="2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180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180" fontId="5" fillId="3" borderId="1" xfId="0" applyNumberFormat="1" applyFont="1" applyFill="1" applyBorder="1" applyAlignment="1" applyProtection="1">
      <alignment horizontal="center" vertical="center"/>
      <protection hidden="1"/>
    </xf>
    <xf numFmtId="180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left" vertical="center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180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1" xfId="0" applyNumberFormat="1" applyFont="1" applyFill="1" applyBorder="1" applyAlignment="1" applyProtection="1">
      <alignment horizontal="center" vertical="center" wrapText="1"/>
      <protection locked="0"/>
    </xf>
    <xf numFmtId="180" fontId="0" fillId="4" borderId="8" xfId="0" applyNumberFormat="1" applyFont="1" applyFill="1" applyBorder="1" applyAlignment="1" applyProtection="1">
      <alignment horizontal="center" vertical="center" wrapText="1"/>
      <protection locked="0"/>
    </xf>
    <xf numFmtId="180" fontId="0" fillId="4" borderId="12" xfId="0" applyNumberFormat="1" applyFont="1" applyFill="1" applyBorder="1" applyAlignment="1" applyProtection="1">
      <alignment horizontal="center" vertical="center" wrapText="1"/>
      <protection locked="0"/>
    </xf>
    <xf numFmtId="180" fontId="0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hidden="1"/>
    </xf>
    <xf numFmtId="0" fontId="0" fillId="0" borderId="16" xfId="0" applyFill="1" applyBorder="1" applyAlignment="1" applyProtection="1">
      <alignment horizontal="left" vertical="center" wrapText="1"/>
      <protection hidden="1"/>
    </xf>
    <xf numFmtId="0" fontId="1" fillId="5" borderId="17" xfId="0" applyFont="1" applyFill="1" applyBorder="1" applyAlignment="1" applyProtection="1">
      <alignment horizontal="center" vertical="center" wrapText="1"/>
      <protection hidden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8" fillId="6" borderId="20" xfId="0" applyFont="1" applyFill="1" applyBorder="1" applyAlignment="1" applyProtection="1">
      <alignment horizontal="left"/>
      <protection hidden="1"/>
    </xf>
    <xf numFmtId="14" fontId="0" fillId="6" borderId="21" xfId="0" applyNumberFormat="1" applyFill="1" applyBorder="1" applyAlignment="1" applyProtection="1">
      <alignment horizontal="left"/>
      <protection hidden="1"/>
    </xf>
    <xf numFmtId="180" fontId="0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3" xfId="0" applyFont="1" applyFill="1" applyBorder="1" applyAlignment="1" applyProtection="1">
      <alignment horizontal="left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28" xfId="0" applyFill="1" applyBorder="1" applyAlignment="1" applyProtection="1">
      <alignment horizontal="left" vertical="center" wrapText="1"/>
      <protection hidden="1"/>
    </xf>
    <xf numFmtId="0" fontId="0" fillId="0" borderId="29" xfId="0" applyFill="1" applyBorder="1" applyAlignment="1" applyProtection="1">
      <alignment horizontal="left" vertical="center" wrapText="1"/>
      <protection hidden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30" xfId="0" applyFill="1" applyBorder="1" applyAlignment="1" applyProtection="1">
      <alignment horizontal="left" vertical="center" wrapText="1"/>
      <protection hidden="1"/>
    </xf>
    <xf numFmtId="0" fontId="0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left" vertical="center" wrapText="1"/>
      <protection hidden="1"/>
    </xf>
    <xf numFmtId="0" fontId="4" fillId="5" borderId="33" xfId="0" applyFont="1" applyFill="1" applyBorder="1" applyAlignment="1" applyProtection="1">
      <alignment horizontal="left" vertical="center" wrapText="1"/>
      <protection hidden="1"/>
    </xf>
    <xf numFmtId="0" fontId="0" fillId="0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2" fontId="0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 applyProtection="1">
      <alignment horizontal="left" vertical="center" wrapText="1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4" fillId="6" borderId="21" xfId="0" applyFont="1" applyFill="1" applyBorder="1" applyAlignment="1" applyProtection="1">
      <alignment horizontal="left"/>
      <protection hidden="1"/>
    </xf>
    <xf numFmtId="0" fontId="4" fillId="6" borderId="21" xfId="0" applyFont="1" applyFill="1" applyBorder="1" applyAlignment="1">
      <alignment/>
    </xf>
    <xf numFmtId="0" fontId="4" fillId="6" borderId="39" xfId="0" applyFont="1" applyFill="1" applyBorder="1" applyAlignment="1">
      <alignment/>
    </xf>
    <xf numFmtId="49" fontId="0" fillId="4" borderId="12" xfId="0" applyNumberFormat="1" applyFont="1" applyFill="1" applyBorder="1" applyAlignment="1" applyProtection="1">
      <alignment horizontal="left" vertical="top" wrapText="1"/>
      <protection locked="0"/>
    </xf>
    <xf numFmtId="49" fontId="0" fillId="4" borderId="25" xfId="0" applyNumberFormat="1" applyFont="1" applyFill="1" applyBorder="1" applyAlignment="1" applyProtection="1">
      <alignment horizontal="left" vertical="top" wrapText="1"/>
      <protection locked="0"/>
    </xf>
    <xf numFmtId="49" fontId="0" fillId="4" borderId="40" xfId="0" applyNumberFormat="1" applyFont="1" applyFill="1" applyBorder="1" applyAlignment="1" applyProtection="1">
      <alignment horizontal="left" vertical="top" wrapText="1"/>
      <protection locked="0"/>
    </xf>
    <xf numFmtId="49" fontId="0" fillId="4" borderId="41" xfId="0" applyNumberFormat="1" applyFont="1" applyFill="1" applyBorder="1" applyAlignment="1" applyProtection="1">
      <alignment horizontal="left" vertical="top" wrapText="1"/>
      <protection locked="0"/>
    </xf>
    <xf numFmtId="49" fontId="0" fillId="4" borderId="42" xfId="0" applyNumberFormat="1" applyFont="1" applyFill="1" applyBorder="1" applyAlignment="1" applyProtection="1">
      <alignment horizontal="left" vertical="top" wrapText="1"/>
      <protection locked="0"/>
    </xf>
    <xf numFmtId="49" fontId="0" fillId="4" borderId="43" xfId="0" applyNumberFormat="1" applyFont="1" applyFill="1" applyBorder="1" applyAlignment="1" applyProtection="1">
      <alignment horizontal="left" vertical="top" wrapText="1"/>
      <protection locked="0"/>
    </xf>
    <xf numFmtId="0" fontId="1" fillId="7" borderId="44" xfId="0" applyFont="1" applyFill="1" applyBorder="1" applyAlignment="1" applyProtection="1">
      <alignment horizontal="left" wrapText="1"/>
      <protection hidden="1"/>
    </xf>
    <xf numFmtId="0" fontId="1" fillId="7" borderId="45" xfId="0" applyFont="1" applyFill="1" applyBorder="1" applyAlignment="1" applyProtection="1">
      <alignment horizontal="left" wrapText="1"/>
      <protection hidden="1"/>
    </xf>
    <xf numFmtId="0" fontId="1" fillId="7" borderId="46" xfId="0" applyFont="1" applyFill="1" applyBorder="1" applyAlignment="1" applyProtection="1">
      <alignment horizontal="left" wrapText="1"/>
      <protection hidden="1"/>
    </xf>
    <xf numFmtId="0" fontId="3" fillId="5" borderId="47" xfId="0" applyFont="1" applyFill="1" applyBorder="1" applyAlignment="1" applyProtection="1">
      <alignment horizontal="center" vertical="center" wrapText="1"/>
      <protection hidden="1"/>
    </xf>
    <xf numFmtId="0" fontId="3" fillId="5" borderId="48" xfId="0" applyFont="1" applyFill="1" applyBorder="1" applyAlignment="1" applyProtection="1">
      <alignment horizontal="center" vertical="center" wrapText="1"/>
      <protection hidden="1"/>
    </xf>
    <xf numFmtId="49" fontId="0" fillId="4" borderId="8" xfId="0" applyNumberFormat="1" applyFont="1" applyFill="1" applyBorder="1" applyAlignment="1" applyProtection="1">
      <alignment horizontal="left" vertical="top" wrapText="1"/>
      <protection locked="0"/>
    </xf>
    <xf numFmtId="49" fontId="0" fillId="4" borderId="24" xfId="0" applyNumberFormat="1" applyFont="1" applyFill="1" applyBorder="1" applyAlignment="1" applyProtection="1">
      <alignment horizontal="left" vertical="top" wrapText="1"/>
      <protection locked="0"/>
    </xf>
    <xf numFmtId="49" fontId="0" fillId="4" borderId="49" xfId="0" applyNumberFormat="1" applyFont="1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center" vertical="center"/>
      <protection hidden="1"/>
    </xf>
    <xf numFmtId="0" fontId="0" fillId="3" borderId="50" xfId="0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0" fillId="3" borderId="51" xfId="0" applyFill="1" applyBorder="1" applyAlignment="1" applyProtection="1">
      <alignment horizontal="center" vertical="center"/>
      <protection hidden="1"/>
    </xf>
    <xf numFmtId="0" fontId="1" fillId="5" borderId="52" xfId="0" applyFont="1" applyFill="1" applyBorder="1" applyAlignment="1" applyProtection="1">
      <alignment horizontal="center" vertical="center" wrapText="1"/>
      <protection hidden="1"/>
    </xf>
    <xf numFmtId="0" fontId="1" fillId="5" borderId="53" xfId="0" applyFont="1" applyFill="1" applyBorder="1" applyAlignment="1" applyProtection="1">
      <alignment horizontal="center" vertical="center" wrapText="1"/>
      <protection hidden="1"/>
    </xf>
    <xf numFmtId="0" fontId="1" fillId="5" borderId="54" xfId="0" applyFont="1" applyFill="1" applyBorder="1" applyAlignment="1" applyProtection="1">
      <alignment horizontal="center" vertical="center" wrapText="1"/>
      <protection hidden="1"/>
    </xf>
    <xf numFmtId="0" fontId="0" fillId="4" borderId="55" xfId="0" applyFont="1" applyFill="1" applyBorder="1" applyAlignment="1" applyProtection="1">
      <alignment horizontal="left" vertical="top" wrapText="1"/>
      <protection locked="0"/>
    </xf>
    <xf numFmtId="0" fontId="0" fillId="4" borderId="56" xfId="0" applyFill="1" applyBorder="1" applyAlignment="1" applyProtection="1">
      <alignment horizontal="left" vertical="top" wrapText="1"/>
      <protection locked="0"/>
    </xf>
    <xf numFmtId="0" fontId="0" fillId="4" borderId="57" xfId="0" applyFill="1" applyBorder="1" applyAlignment="1" applyProtection="1">
      <alignment horizontal="left" vertical="top" wrapText="1"/>
      <protection locked="0"/>
    </xf>
    <xf numFmtId="0" fontId="0" fillId="4" borderId="58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59" xfId="0" applyFill="1" applyBorder="1" applyAlignment="1" applyProtection="1">
      <alignment horizontal="left" vertical="top" wrapText="1"/>
      <protection locked="0"/>
    </xf>
    <xf numFmtId="0" fontId="0" fillId="4" borderId="44" xfId="0" applyFill="1" applyBorder="1" applyAlignment="1" applyProtection="1">
      <alignment horizontal="left" vertical="top" wrapText="1"/>
      <protection locked="0"/>
    </xf>
    <xf numFmtId="0" fontId="0" fillId="4" borderId="45" xfId="0" applyFill="1" applyBorder="1" applyAlignment="1" applyProtection="1">
      <alignment horizontal="left" vertical="top" wrapText="1"/>
      <protection locked="0"/>
    </xf>
    <xf numFmtId="0" fontId="0" fillId="4" borderId="46" xfId="0" applyFill="1" applyBorder="1" applyAlignment="1" applyProtection="1">
      <alignment horizontal="left" vertical="top" wrapText="1"/>
      <protection locked="0"/>
    </xf>
    <xf numFmtId="0" fontId="3" fillId="7" borderId="60" xfId="0" applyFont="1" applyFill="1" applyBorder="1" applyAlignment="1" applyProtection="1">
      <alignment horizontal="left" wrapText="1"/>
      <protection hidden="1"/>
    </xf>
    <xf numFmtId="0" fontId="0" fillId="7" borderId="0" xfId="0" applyFill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1" fillId="5" borderId="17" xfId="0" applyFont="1" applyFill="1" applyBorder="1" applyAlignment="1" applyProtection="1">
      <alignment horizontal="center" vertical="center" wrapText="1"/>
      <protection hidden="1"/>
    </xf>
    <xf numFmtId="0" fontId="1" fillId="5" borderId="61" xfId="0" applyFont="1" applyFill="1" applyBorder="1" applyAlignment="1" applyProtection="1">
      <alignment horizontal="center" vertical="center" wrapText="1"/>
      <protection hidden="1"/>
    </xf>
    <xf numFmtId="0" fontId="1" fillId="5" borderId="62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34" xfId="0" applyFont="1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0" fontId="0" fillId="3" borderId="63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64" xfId="0" applyFill="1" applyBorder="1" applyAlignment="1" applyProtection="1">
      <alignment horizontal="center" vertical="center"/>
      <protection hidden="1"/>
    </xf>
    <xf numFmtId="180" fontId="0" fillId="8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64" xfId="0" applyFont="1" applyFill="1" applyBorder="1" applyAlignment="1" applyProtection="1">
      <alignment horizontal="center" vertical="center" wrapText="1"/>
      <protection hidden="1"/>
    </xf>
    <xf numFmtId="0" fontId="0" fillId="8" borderId="13" xfId="0" applyFont="1" applyFill="1" applyBorder="1" applyAlignment="1" applyProtection="1">
      <alignment horizontal="center" vertical="center" wrapText="1"/>
      <protection hidden="1"/>
    </xf>
    <xf numFmtId="0" fontId="0" fillId="8" borderId="63" xfId="0" applyFont="1" applyFill="1" applyBorder="1" applyAlignment="1" applyProtection="1">
      <alignment horizontal="center" vertical="center" wrapText="1"/>
      <protection hidden="1"/>
    </xf>
    <xf numFmtId="0" fontId="0" fillId="0" borderId="65" xfId="0" applyFont="1" applyFill="1" applyBorder="1" applyAlignment="1" applyProtection="1">
      <alignment horizontal="center" vertical="center" wrapText="1"/>
      <protection hidden="1"/>
    </xf>
    <xf numFmtId="0" fontId="0" fillId="0" borderId="66" xfId="0" applyFont="1" applyFill="1" applyBorder="1" applyAlignment="1" applyProtection="1">
      <alignment horizontal="center" vertical="center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180" fontId="0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68" xfId="0" applyFill="1" applyBorder="1" applyAlignment="1" applyProtection="1">
      <alignment horizontal="center" vertical="center" wrapText="1"/>
      <protection locked="0"/>
    </xf>
    <xf numFmtId="180" fontId="0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69" xfId="0" applyFill="1" applyBorder="1" applyAlignment="1" applyProtection="1">
      <alignment horizontal="center" vertical="center" wrapText="1"/>
      <protection locked="0"/>
    </xf>
    <xf numFmtId="180" fontId="0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71" xfId="0" applyFill="1" applyBorder="1" applyAlignment="1" applyProtection="1">
      <alignment horizontal="center" vertical="center" wrapText="1"/>
      <protection locked="0"/>
    </xf>
    <xf numFmtId="0" fontId="0" fillId="8" borderId="72" xfId="0" applyFont="1" applyFill="1" applyBorder="1" applyAlignment="1" applyProtection="1">
      <alignment horizontal="center" vertical="center" wrapText="1"/>
      <protection hidden="1"/>
    </xf>
    <xf numFmtId="0" fontId="0" fillId="8" borderId="73" xfId="0" applyFont="1" applyFill="1" applyBorder="1" applyAlignment="1" applyProtection="1">
      <alignment horizontal="center" vertical="center" wrapText="1"/>
      <protection hidden="1"/>
    </xf>
    <xf numFmtId="0" fontId="1" fillId="5" borderId="74" xfId="0" applyFont="1" applyFill="1" applyBorder="1" applyAlignment="1" applyProtection="1">
      <alignment horizontal="center" vertical="center" wrapText="1"/>
      <protection hidden="1"/>
    </xf>
    <xf numFmtId="0" fontId="1" fillId="7" borderId="75" xfId="0" applyFont="1" applyFill="1" applyBorder="1" applyAlignment="1" applyProtection="1">
      <alignment horizontal="left" wrapText="1"/>
      <protection hidden="1"/>
    </xf>
    <xf numFmtId="0" fontId="1" fillId="7" borderId="60" xfId="0" applyFont="1" applyFill="1" applyBorder="1" applyAlignment="1" applyProtection="1">
      <alignment horizontal="left" wrapText="1"/>
      <protection hidden="1"/>
    </xf>
    <xf numFmtId="0" fontId="1" fillId="7" borderId="76" xfId="0" applyFont="1" applyFill="1" applyBorder="1" applyAlignment="1" applyProtection="1">
      <alignment horizontal="left" wrapText="1"/>
      <protection hidden="1"/>
    </xf>
    <xf numFmtId="180" fontId="1" fillId="8" borderId="77" xfId="0" applyNumberFormat="1" applyFont="1" applyFill="1" applyBorder="1" applyAlignment="1" applyProtection="1">
      <alignment horizontal="center" vertical="center" wrapText="1"/>
      <protection hidden="1"/>
    </xf>
    <xf numFmtId="180" fontId="1" fillId="8" borderId="78" xfId="0" applyNumberFormat="1" applyFont="1" applyFill="1" applyBorder="1" applyAlignment="1" applyProtection="1">
      <alignment horizontal="center" vertical="center" wrapText="1"/>
      <protection hidden="1"/>
    </xf>
    <xf numFmtId="180" fontId="4" fillId="8" borderId="77" xfId="0" applyNumberFormat="1" applyFont="1" applyFill="1" applyBorder="1" applyAlignment="1" applyProtection="1">
      <alignment horizontal="center" vertical="center" wrapText="1"/>
      <protection hidden="1"/>
    </xf>
    <xf numFmtId="180" fontId="4" fillId="8" borderId="7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80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5" sqref="A5"/>
    </sheetView>
  </sheetViews>
  <sheetFormatPr defaultColWidth="9.140625" defaultRowHeight="12.75"/>
  <cols>
    <col min="1" max="1" width="48.57421875" style="3" customWidth="1"/>
    <col min="2" max="2" width="13.28125" style="3" customWidth="1"/>
    <col min="3" max="3" width="8.28125" style="3" customWidth="1"/>
    <col min="4" max="4" width="8.7109375" style="1" customWidth="1"/>
    <col min="5" max="5" width="5.7109375" style="1" customWidth="1"/>
    <col min="6" max="6" width="6.140625" style="1" customWidth="1"/>
    <col min="7" max="7" width="4.8515625" style="4" customWidth="1"/>
    <col min="8" max="8" width="4.8515625" style="1" customWidth="1"/>
    <col min="9" max="10" width="9.140625" style="49" customWidth="1"/>
    <col min="11" max="16384" width="0" style="1" hidden="1" customWidth="1"/>
  </cols>
  <sheetData>
    <row r="1" spans="1:9" ht="21.75" thickBot="1" thickTop="1">
      <c r="A1" s="29" t="s">
        <v>58</v>
      </c>
      <c r="B1" s="30">
        <v>39578</v>
      </c>
      <c r="C1" s="56" t="s">
        <v>32</v>
      </c>
      <c r="D1" s="57"/>
      <c r="E1" s="57"/>
      <c r="F1" s="57"/>
      <c r="G1" s="57"/>
      <c r="H1" s="58"/>
      <c r="I1" s="49" t="s">
        <v>4</v>
      </c>
    </row>
    <row r="2" spans="1:9" ht="26.25" customHeight="1" thickTop="1">
      <c r="A2" s="117" t="s">
        <v>49</v>
      </c>
      <c r="B2" s="118"/>
      <c r="C2" s="118"/>
      <c r="D2" s="118"/>
      <c r="E2" s="118"/>
      <c r="F2" s="118"/>
      <c r="G2" s="118"/>
      <c r="H2" s="119"/>
      <c r="I2" s="49" t="s">
        <v>14</v>
      </c>
    </row>
    <row r="3" spans="1:9" ht="39" customHeight="1" thickBot="1">
      <c r="A3" s="65" t="s">
        <v>57</v>
      </c>
      <c r="B3" s="66"/>
      <c r="C3" s="66"/>
      <c r="D3" s="66"/>
      <c r="E3" s="66"/>
      <c r="F3" s="66"/>
      <c r="G3" s="66"/>
      <c r="H3" s="67"/>
      <c r="I3" s="49" t="s">
        <v>15</v>
      </c>
    </row>
    <row r="4" spans="1:9" ht="28.5" customHeight="1" thickBot="1" thickTop="1">
      <c r="A4" s="24" t="s">
        <v>1</v>
      </c>
      <c r="B4" s="93" t="s">
        <v>2</v>
      </c>
      <c r="C4" s="93"/>
      <c r="D4" s="93" t="s">
        <v>18</v>
      </c>
      <c r="E4" s="93"/>
      <c r="F4" s="93"/>
      <c r="G4" s="93"/>
      <c r="H4" s="94"/>
      <c r="I4" s="50"/>
    </row>
    <row r="5" spans="1:9" ht="28.5" customHeight="1" thickBot="1">
      <c r="A5" s="10" t="s">
        <v>59</v>
      </c>
      <c r="B5" s="107" t="s">
        <v>60</v>
      </c>
      <c r="C5" s="107"/>
      <c r="D5" s="11"/>
      <c r="E5" s="120" t="str">
        <f>CONCATENATE(ROUND(B36,2)," ECTS bodovi")</f>
        <v>4,07 ECTS bodovi</v>
      </c>
      <c r="F5" s="121"/>
      <c r="G5" s="122" t="str">
        <f>CONCATENATE(ROUND(B37,2)," bodovi")</f>
        <v>3,05 bodovi</v>
      </c>
      <c r="H5" s="123"/>
      <c r="I5" s="50"/>
    </row>
    <row r="6" spans="1:8" ht="23.25" customHeight="1" thickBot="1" thickTop="1">
      <c r="A6" s="77" t="str">
        <f>CONCATENATE("Kontaktna nastava (ukupno ",B33," ",C33,")")</f>
        <v>Kontaktna nastava (ukupno 75 sati)</v>
      </c>
      <c r="B6" s="78"/>
      <c r="C6" s="78"/>
      <c r="D6" s="78"/>
      <c r="E6" s="78"/>
      <c r="F6" s="124"/>
      <c r="G6" s="116" t="s">
        <v>37</v>
      </c>
      <c r="H6" s="79"/>
    </row>
    <row r="7" spans="1:8" ht="23.25" customHeight="1">
      <c r="A7" s="22" t="s">
        <v>3</v>
      </c>
      <c r="B7" s="12" t="s">
        <v>4</v>
      </c>
      <c r="C7" s="108">
        <v>30</v>
      </c>
      <c r="D7" s="109"/>
      <c r="E7" s="105" t="s">
        <v>36</v>
      </c>
      <c r="F7" s="106"/>
      <c r="G7" s="101">
        <f>C7</f>
        <v>30</v>
      </c>
      <c r="H7" s="102"/>
    </row>
    <row r="8" spans="1:8" ht="25.5" customHeight="1" thickBot="1">
      <c r="A8" s="23" t="s">
        <v>19</v>
      </c>
      <c r="B8" s="31">
        <f>C7</f>
        <v>30</v>
      </c>
      <c r="C8" s="32" t="s">
        <v>0</v>
      </c>
      <c r="D8" s="52">
        <v>0.5</v>
      </c>
      <c r="E8" s="105" t="s">
        <v>36</v>
      </c>
      <c r="F8" s="106"/>
      <c r="G8" s="103">
        <f>B8*D8</f>
        <v>15</v>
      </c>
      <c r="H8" s="104"/>
    </row>
    <row r="9" spans="1:8" ht="23.25" customHeight="1" thickTop="1">
      <c r="A9" s="22" t="s">
        <v>34</v>
      </c>
      <c r="B9" s="13" t="s">
        <v>14</v>
      </c>
      <c r="C9" s="110">
        <v>45</v>
      </c>
      <c r="D9" s="111"/>
      <c r="E9" s="105" t="s">
        <v>36</v>
      </c>
      <c r="F9" s="106"/>
      <c r="G9" s="101">
        <f>C9</f>
        <v>45</v>
      </c>
      <c r="H9" s="102"/>
    </row>
    <row r="10" spans="1:8" ht="25.5" customHeight="1" thickBot="1">
      <c r="A10" s="23" t="s">
        <v>19</v>
      </c>
      <c r="B10" s="31">
        <f>C9</f>
        <v>45</v>
      </c>
      <c r="C10" s="32" t="s">
        <v>0</v>
      </c>
      <c r="D10" s="52">
        <v>0.5</v>
      </c>
      <c r="E10" s="105" t="s">
        <v>36</v>
      </c>
      <c r="F10" s="106"/>
      <c r="G10" s="103">
        <f>B10*D10</f>
        <v>22.5</v>
      </c>
      <c r="H10" s="104"/>
    </row>
    <row r="11" spans="1:8" ht="23.25" customHeight="1" thickTop="1">
      <c r="A11" s="22" t="s">
        <v>35</v>
      </c>
      <c r="B11" s="14" t="s">
        <v>15</v>
      </c>
      <c r="C11" s="112"/>
      <c r="D11" s="113"/>
      <c r="E11" s="105" t="s">
        <v>36</v>
      </c>
      <c r="F11" s="106"/>
      <c r="G11" s="101">
        <f>C11</f>
        <v>0</v>
      </c>
      <c r="H11" s="102"/>
    </row>
    <row r="12" spans="1:8" ht="25.5" customHeight="1" thickBot="1">
      <c r="A12" s="23" t="s">
        <v>19</v>
      </c>
      <c r="B12" s="31">
        <f>C11</f>
        <v>0</v>
      </c>
      <c r="C12" s="32" t="s">
        <v>0</v>
      </c>
      <c r="D12" s="52">
        <v>1</v>
      </c>
      <c r="E12" s="105" t="s">
        <v>36</v>
      </c>
      <c r="F12" s="106"/>
      <c r="G12" s="114">
        <f>B12*D12</f>
        <v>0</v>
      </c>
      <c r="H12" s="115"/>
    </row>
    <row r="13" spans="1:10" s="2" customFormat="1" ht="23.25" customHeight="1" thickBot="1" thickTop="1">
      <c r="A13" s="77" t="str">
        <f>CONCATENATE("Nekontaktna nastava (ukupno ",B34," ",C34,")")</f>
        <v>Nekontaktna nastava (ukupno 47,1 sati)</v>
      </c>
      <c r="B13" s="78"/>
      <c r="C13" s="78"/>
      <c r="D13" s="78"/>
      <c r="E13" s="78"/>
      <c r="F13" s="78"/>
      <c r="G13" s="78"/>
      <c r="H13" s="79"/>
      <c r="I13" s="51"/>
      <c r="J13" s="51"/>
    </row>
    <row r="14" spans="1:10" s="2" customFormat="1" ht="23.25" customHeight="1" thickBot="1">
      <c r="A14" s="25" t="s">
        <v>26</v>
      </c>
      <c r="B14" s="26" t="s">
        <v>11</v>
      </c>
      <c r="C14" s="26" t="s">
        <v>12</v>
      </c>
      <c r="D14" s="27" t="s">
        <v>27</v>
      </c>
      <c r="E14" s="95" t="s">
        <v>13</v>
      </c>
      <c r="F14" s="95"/>
      <c r="G14" s="95" t="s">
        <v>37</v>
      </c>
      <c r="H14" s="96"/>
      <c r="I14" s="51"/>
      <c r="J14" s="51"/>
    </row>
    <row r="15" spans="1:8" ht="23.25" customHeight="1">
      <c r="A15" s="37" t="s">
        <v>44</v>
      </c>
      <c r="B15" s="33" t="s">
        <v>50</v>
      </c>
      <c r="C15" s="15">
        <v>30</v>
      </c>
      <c r="D15" s="33">
        <f>(C15/100)*7</f>
        <v>2.1</v>
      </c>
      <c r="E15" s="18"/>
      <c r="F15" s="36" t="s">
        <v>36</v>
      </c>
      <c r="G15" s="99">
        <f>IF(OR(E15="",E15="-"),D15,E15)</f>
        <v>2.1</v>
      </c>
      <c r="H15" s="100"/>
    </row>
    <row r="16" spans="1:8" ht="23.25" customHeight="1">
      <c r="A16" s="38" t="s">
        <v>30</v>
      </c>
      <c r="B16" s="34" t="s">
        <v>51</v>
      </c>
      <c r="C16" s="16"/>
      <c r="D16" s="34">
        <f>(C16/100)*10</f>
        <v>0</v>
      </c>
      <c r="E16" s="19"/>
      <c r="F16" s="53" t="s">
        <v>36</v>
      </c>
      <c r="G16" s="73">
        <f>IF(OR(E16="",E16="-"),D16,E16)</f>
        <v>0</v>
      </c>
      <c r="H16" s="74"/>
    </row>
    <row r="17" spans="1:8" ht="23.25" customHeight="1">
      <c r="A17" s="38" t="s">
        <v>54</v>
      </c>
      <c r="B17" s="34" t="s">
        <v>52</v>
      </c>
      <c r="C17" s="16"/>
      <c r="D17" s="34">
        <f>(C17/100)*20</f>
        <v>0</v>
      </c>
      <c r="E17" s="19"/>
      <c r="F17" s="54" t="s">
        <v>36</v>
      </c>
      <c r="G17" s="73">
        <f>IF(OR(E17="",E17="-"),D17,E17)</f>
        <v>0</v>
      </c>
      <c r="H17" s="74"/>
    </row>
    <row r="18" spans="1:8" ht="23.25" customHeight="1" thickBot="1">
      <c r="A18" s="38" t="s">
        <v>45</v>
      </c>
      <c r="B18" s="35" t="s">
        <v>53</v>
      </c>
      <c r="C18" s="17"/>
      <c r="D18" s="35">
        <f>(C18/100)*30</f>
        <v>0</v>
      </c>
      <c r="E18" s="20"/>
      <c r="F18" s="53" t="s">
        <v>36</v>
      </c>
      <c r="G18" s="97">
        <f>IF(OR(E18="",E18="-"),D18,E18)</f>
        <v>0</v>
      </c>
      <c r="H18" s="98"/>
    </row>
    <row r="19" spans="1:8" ht="23.25" customHeight="1" thickBot="1">
      <c r="A19" s="28" t="s">
        <v>46</v>
      </c>
      <c r="B19" s="26" t="s">
        <v>20</v>
      </c>
      <c r="C19" s="26" t="s">
        <v>29</v>
      </c>
      <c r="D19" s="27" t="s">
        <v>27</v>
      </c>
      <c r="E19" s="95" t="s">
        <v>13</v>
      </c>
      <c r="F19" s="95"/>
      <c r="G19" s="95" t="s">
        <v>37</v>
      </c>
      <c r="H19" s="96"/>
    </row>
    <row r="20" spans="1:8" ht="23.25" customHeight="1">
      <c r="A20" s="22" t="s">
        <v>16</v>
      </c>
      <c r="B20" s="21">
        <v>3</v>
      </c>
      <c r="C20" s="39" t="s">
        <v>33</v>
      </c>
      <c r="D20" s="40">
        <f>B20*250/100</f>
        <v>7.5</v>
      </c>
      <c r="E20" s="18"/>
      <c r="F20" s="36" t="s">
        <v>36</v>
      </c>
      <c r="G20" s="99">
        <f>IF(OR(E20="",E20="-"),D20,E20)</f>
        <v>7.5</v>
      </c>
      <c r="H20" s="100"/>
    </row>
    <row r="21" spans="1:8" ht="23.25" customHeight="1" thickBot="1">
      <c r="A21" s="22" t="s">
        <v>17</v>
      </c>
      <c r="B21" s="21"/>
      <c r="C21" s="40" t="s">
        <v>55</v>
      </c>
      <c r="D21" s="40">
        <f>B21/100</f>
        <v>0</v>
      </c>
      <c r="E21" s="19"/>
      <c r="F21" s="53" t="s">
        <v>36</v>
      </c>
      <c r="G21" s="73">
        <f>IF(OR(E21="",E21="-"),D21,E21)</f>
        <v>0</v>
      </c>
      <c r="H21" s="74"/>
    </row>
    <row r="22" spans="1:8" ht="23.25" customHeight="1" thickBot="1">
      <c r="A22" s="28" t="s">
        <v>31</v>
      </c>
      <c r="B22" s="68" t="s">
        <v>20</v>
      </c>
      <c r="C22" s="69"/>
      <c r="D22" s="68" t="s">
        <v>21</v>
      </c>
      <c r="E22" s="55"/>
      <c r="F22" s="69"/>
      <c r="G22" s="95" t="s">
        <v>37</v>
      </c>
      <c r="H22" s="96"/>
    </row>
    <row r="23" spans="1:8" ht="24">
      <c r="A23" s="41" t="s">
        <v>43</v>
      </c>
      <c r="B23" s="19"/>
      <c r="C23" s="43" t="s">
        <v>36</v>
      </c>
      <c r="D23" s="70"/>
      <c r="E23" s="71"/>
      <c r="F23" s="72"/>
      <c r="G23" s="73">
        <f>B23</f>
        <v>0</v>
      </c>
      <c r="H23" s="74"/>
    </row>
    <row r="24" spans="1:8" ht="24.75" customHeight="1">
      <c r="A24" s="38" t="s">
        <v>24</v>
      </c>
      <c r="B24" s="19"/>
      <c r="C24" s="44" t="s">
        <v>36</v>
      </c>
      <c r="D24" s="59"/>
      <c r="E24" s="60"/>
      <c r="F24" s="61"/>
      <c r="G24" s="73">
        <f aca="true" t="shared" si="0" ref="G24:G31">B24</f>
        <v>0</v>
      </c>
      <c r="H24" s="74"/>
    </row>
    <row r="25" spans="1:8" ht="24.75" customHeight="1">
      <c r="A25" s="38" t="s">
        <v>38</v>
      </c>
      <c r="B25" s="19"/>
      <c r="C25" s="44" t="s">
        <v>36</v>
      </c>
      <c r="D25" s="59"/>
      <c r="E25" s="60"/>
      <c r="F25" s="61"/>
      <c r="G25" s="73">
        <f t="shared" si="0"/>
        <v>0</v>
      </c>
      <c r="H25" s="74"/>
    </row>
    <row r="26" spans="1:8" ht="24.75" customHeight="1">
      <c r="A26" s="38" t="s">
        <v>25</v>
      </c>
      <c r="B26" s="19"/>
      <c r="C26" s="44" t="s">
        <v>36</v>
      </c>
      <c r="D26" s="59"/>
      <c r="E26" s="60"/>
      <c r="F26" s="61"/>
      <c r="G26" s="73">
        <f t="shared" si="0"/>
        <v>0</v>
      </c>
      <c r="H26" s="74"/>
    </row>
    <row r="27" spans="1:8" ht="24.75" customHeight="1">
      <c r="A27" s="38" t="s">
        <v>42</v>
      </c>
      <c r="B27" s="19"/>
      <c r="C27" s="44" t="s">
        <v>36</v>
      </c>
      <c r="D27" s="59"/>
      <c r="E27" s="60"/>
      <c r="F27" s="61"/>
      <c r="G27" s="73">
        <f t="shared" si="0"/>
        <v>0</v>
      </c>
      <c r="H27" s="74"/>
    </row>
    <row r="28" spans="1:8" ht="24.75" customHeight="1">
      <c r="A28" s="38" t="s">
        <v>39</v>
      </c>
      <c r="B28" s="19"/>
      <c r="C28" s="44" t="s">
        <v>36</v>
      </c>
      <c r="D28" s="59"/>
      <c r="E28" s="60"/>
      <c r="F28" s="61"/>
      <c r="G28" s="73">
        <f t="shared" si="0"/>
        <v>0</v>
      </c>
      <c r="H28" s="74"/>
    </row>
    <row r="29" spans="1:8" ht="24.75" customHeight="1">
      <c r="A29" s="38" t="s">
        <v>41</v>
      </c>
      <c r="B29" s="19"/>
      <c r="C29" s="44" t="s">
        <v>36</v>
      </c>
      <c r="D29" s="59"/>
      <c r="E29" s="60"/>
      <c r="F29" s="61"/>
      <c r="G29" s="73">
        <f t="shared" si="0"/>
        <v>0</v>
      </c>
      <c r="H29" s="74"/>
    </row>
    <row r="30" spans="1:8" ht="24.75" customHeight="1">
      <c r="A30" s="38" t="s">
        <v>40</v>
      </c>
      <c r="B30" s="19"/>
      <c r="C30" s="44" t="s">
        <v>36</v>
      </c>
      <c r="D30" s="59"/>
      <c r="E30" s="60"/>
      <c r="F30" s="61"/>
      <c r="G30" s="73">
        <f t="shared" si="0"/>
        <v>0</v>
      </c>
      <c r="H30" s="74"/>
    </row>
    <row r="31" spans="1:8" ht="24.75" customHeight="1" thickBot="1">
      <c r="A31" s="42" t="s">
        <v>28</v>
      </c>
      <c r="B31" s="20"/>
      <c r="C31" s="44" t="s">
        <v>36</v>
      </c>
      <c r="D31" s="62"/>
      <c r="E31" s="63"/>
      <c r="F31" s="64"/>
      <c r="G31" s="75">
        <f t="shared" si="0"/>
        <v>0</v>
      </c>
      <c r="H31" s="76"/>
    </row>
    <row r="32" spans="1:8" ht="23.25" customHeight="1" thickBot="1" thickTop="1">
      <c r="A32" s="92" t="s">
        <v>22</v>
      </c>
      <c r="B32" s="93"/>
      <c r="C32" s="94"/>
      <c r="D32" s="77" t="s">
        <v>23</v>
      </c>
      <c r="E32" s="78"/>
      <c r="F32" s="78"/>
      <c r="G32" s="78"/>
      <c r="H32" s="79"/>
    </row>
    <row r="33" spans="1:8" ht="23.25" customHeight="1" thickBot="1">
      <c r="A33" s="45" t="s">
        <v>5</v>
      </c>
      <c r="B33" s="5">
        <f>SUM(G11,G9,G7)</f>
        <v>75</v>
      </c>
      <c r="C33" s="47" t="str">
        <f>IF(B33=1,"sat","sati")</f>
        <v>sati</v>
      </c>
      <c r="D33" s="80"/>
      <c r="E33" s="81"/>
      <c r="F33" s="81"/>
      <c r="G33" s="81"/>
      <c r="H33" s="82"/>
    </row>
    <row r="34" spans="1:8" ht="23.25" customHeight="1" thickBot="1">
      <c r="A34" s="45" t="s">
        <v>6</v>
      </c>
      <c r="B34" s="6">
        <f>SUM(G20:G31,G15:G18,G8,G10,G12)</f>
        <v>47.1</v>
      </c>
      <c r="C34" s="47" t="str">
        <f>IF(B34=1,"sat","sati")</f>
        <v>sati</v>
      </c>
      <c r="D34" s="83"/>
      <c r="E34" s="84"/>
      <c r="F34" s="84"/>
      <c r="G34" s="84"/>
      <c r="H34" s="85"/>
    </row>
    <row r="35" spans="1:8" ht="23.25" customHeight="1" thickBot="1">
      <c r="A35" s="45" t="s">
        <v>7</v>
      </c>
      <c r="B35" s="5">
        <f>SUM(B33:B34)</f>
        <v>122.1</v>
      </c>
      <c r="C35" s="47" t="str">
        <f>IF(B35=1,"sat","sati")</f>
        <v>sati</v>
      </c>
      <c r="D35" s="83"/>
      <c r="E35" s="84"/>
      <c r="F35" s="84"/>
      <c r="G35" s="84"/>
      <c r="H35" s="85"/>
    </row>
    <row r="36" spans="1:8" ht="23.25" customHeight="1" thickBot="1">
      <c r="A36" s="9" t="s">
        <v>8</v>
      </c>
      <c r="B36" s="7">
        <f>B35/30</f>
        <v>4.069999999999999</v>
      </c>
      <c r="C36" s="47" t="s">
        <v>9</v>
      </c>
      <c r="D36" s="83"/>
      <c r="E36" s="84"/>
      <c r="F36" s="84"/>
      <c r="G36" s="84"/>
      <c r="H36" s="85"/>
    </row>
    <row r="37" spans="1:8" ht="23.25" customHeight="1" thickBot="1">
      <c r="A37" s="46" t="s">
        <v>56</v>
      </c>
      <c r="B37" s="8">
        <f>B35/40</f>
        <v>3.0524999999999998</v>
      </c>
      <c r="C37" s="48" t="s">
        <v>10</v>
      </c>
      <c r="D37" s="86"/>
      <c r="E37" s="87"/>
      <c r="F37" s="87"/>
      <c r="G37" s="87"/>
      <c r="H37" s="88"/>
    </row>
    <row r="38" spans="1:8" ht="27.75" customHeight="1" thickTop="1">
      <c r="A38" s="89" t="s">
        <v>48</v>
      </c>
      <c r="B38" s="89"/>
      <c r="C38" s="89"/>
      <c r="D38" s="89"/>
      <c r="E38" s="89"/>
      <c r="F38" s="89"/>
      <c r="G38" s="89"/>
      <c r="H38" s="89"/>
    </row>
    <row r="39" spans="1:8" ht="12.75">
      <c r="A39" s="90" t="s">
        <v>47</v>
      </c>
      <c r="B39" s="91"/>
      <c r="C39" s="91"/>
      <c r="D39" s="91"/>
      <c r="E39" s="91"/>
      <c r="F39" s="91"/>
      <c r="G39" s="91"/>
      <c r="H39" s="91"/>
    </row>
    <row r="40" spans="1:8" ht="12.75">
      <c r="A40" s="91"/>
      <c r="B40" s="91"/>
      <c r="C40" s="91"/>
      <c r="D40" s="91"/>
      <c r="E40" s="91"/>
      <c r="F40" s="91"/>
      <c r="G40" s="91"/>
      <c r="H40" s="91"/>
    </row>
  </sheetData>
  <sheetProtection password="E1D5" sheet="1" objects="1" scenarios="1" selectLockedCells="1"/>
  <mergeCells count="62">
    <mergeCell ref="D29:F29"/>
    <mergeCell ref="A6:F6"/>
    <mergeCell ref="E7:F7"/>
    <mergeCell ref="E8:F8"/>
    <mergeCell ref="D28:F28"/>
    <mergeCell ref="E9:F9"/>
    <mergeCell ref="E14:F14"/>
    <mergeCell ref="E19:F19"/>
    <mergeCell ref="D27:F27"/>
    <mergeCell ref="E10:F10"/>
    <mergeCell ref="B4:C4"/>
    <mergeCell ref="D4:H4"/>
    <mergeCell ref="A2:H2"/>
    <mergeCell ref="E5:F5"/>
    <mergeCell ref="G5:H5"/>
    <mergeCell ref="E11:F11"/>
    <mergeCell ref="E12:F12"/>
    <mergeCell ref="G10:H10"/>
    <mergeCell ref="B5:C5"/>
    <mergeCell ref="C7:D7"/>
    <mergeCell ref="C9:D9"/>
    <mergeCell ref="C11:D11"/>
    <mergeCell ref="G11:H11"/>
    <mergeCell ref="G12:H12"/>
    <mergeCell ref="G6:H6"/>
    <mergeCell ref="G7:H7"/>
    <mergeCell ref="G8:H8"/>
    <mergeCell ref="G9:H9"/>
    <mergeCell ref="G14:H14"/>
    <mergeCell ref="G28:H28"/>
    <mergeCell ref="G21:H21"/>
    <mergeCell ref="G23:H23"/>
    <mergeCell ref="G24:H24"/>
    <mergeCell ref="G25:H25"/>
    <mergeCell ref="G15:H15"/>
    <mergeCell ref="G16:H16"/>
    <mergeCell ref="G26:H26"/>
    <mergeCell ref="G27:H27"/>
    <mergeCell ref="A39:H40"/>
    <mergeCell ref="A32:C32"/>
    <mergeCell ref="A13:H13"/>
    <mergeCell ref="G22:H22"/>
    <mergeCell ref="D25:F25"/>
    <mergeCell ref="D26:F26"/>
    <mergeCell ref="G17:H17"/>
    <mergeCell ref="G18:H18"/>
    <mergeCell ref="G19:H19"/>
    <mergeCell ref="G20:H20"/>
    <mergeCell ref="G31:H31"/>
    <mergeCell ref="D32:H32"/>
    <mergeCell ref="D33:H37"/>
    <mergeCell ref="A38:H38"/>
    <mergeCell ref="C1:H1"/>
    <mergeCell ref="D30:F30"/>
    <mergeCell ref="D31:F31"/>
    <mergeCell ref="A3:H3"/>
    <mergeCell ref="B22:C22"/>
    <mergeCell ref="D23:F23"/>
    <mergeCell ref="D22:F22"/>
    <mergeCell ref="D24:F24"/>
    <mergeCell ref="G29:H29"/>
    <mergeCell ref="G30:H30"/>
  </mergeCells>
  <dataValidations count="1">
    <dataValidation type="list" allowBlank="1" showInputMessage="1" showErrorMessage="1" sqref="B7 B9 B11">
      <formula1>$I$1:$I$3</formula1>
    </dataValidation>
  </dataValidation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Sveučilište u Zagrebu / Tekstilno–tehnološki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ECTS kalkulator</dc:title>
  <dc:subject/>
  <dc:creator>Željko Penava</dc:creator>
  <cp:keywords/>
  <dc:description>10.5.2008</dc:description>
  <cp:lastModifiedBy>Željko Penava</cp:lastModifiedBy>
  <cp:lastPrinted>2008-05-11T16:39:21Z</cp:lastPrinted>
  <dcterms:created xsi:type="dcterms:W3CDTF">2004-02-10T09:43:09Z</dcterms:created>
  <dcterms:modified xsi:type="dcterms:W3CDTF">2022-06-11T11:16:53Z</dcterms:modified>
  <cp:category/>
  <cp:version/>
  <cp:contentType/>
  <cp:contentStatus/>
</cp:coreProperties>
</file>